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_rank_3" sheetId="1" r:id="rId1"/>
    <sheet name="alokacja" sheetId="2" r:id="rId2"/>
  </sheets>
  <definedNames>
    <definedName name="_xlnm.Print_Area" localSheetId="0">'list_rank_3'!$A$1:$I$67</definedName>
  </definedNames>
  <calcPr fullCalcOnLoad="1"/>
</workbook>
</file>

<file path=xl/comments2.xml><?xml version="1.0" encoding="utf-8"?>
<comments xmlns="http://schemas.openxmlformats.org/spreadsheetml/2006/main">
  <authors>
    <author>Julia Majewska</author>
  </authors>
  <commentList>
    <comment ref="C17" authorId="0">
      <text>
        <r>
          <rPr>
            <b/>
            <sz val="8"/>
            <rFont val="Tahoma"/>
            <family val="2"/>
          </rPr>
          <t>Julia Majewska:</t>
        </r>
        <r>
          <rPr>
            <sz val="8"/>
            <rFont val="Tahoma"/>
            <family val="2"/>
          </rPr>
          <t xml:space="preserve">
Parsęta+W-wa+Gdansk</t>
        </r>
      </text>
    </comment>
    <comment ref="C18" authorId="0">
      <text>
        <r>
          <rPr>
            <b/>
            <sz val="8"/>
            <rFont val="Tahoma"/>
            <family val="2"/>
          </rPr>
          <t>Julia Majewska:</t>
        </r>
        <r>
          <rPr>
            <sz val="8"/>
            <rFont val="Tahoma"/>
            <family val="2"/>
          </rPr>
          <t xml:space="preserve">
alokacja minus środki zakontraktowane w ramach umów i zarezerwowane na projekty z niepodpisanymi umowami</t>
        </r>
      </text>
    </comment>
    <comment ref="C35" authorId="0">
      <text>
        <r>
          <rPr>
            <b/>
            <sz val="8"/>
            <rFont val="Tahoma"/>
            <family val="2"/>
          </rPr>
          <t>Julia Majewska:</t>
        </r>
        <r>
          <rPr>
            <sz val="8"/>
            <rFont val="Tahoma"/>
            <family val="2"/>
          </rPr>
          <t xml:space="preserve">
alokacja minus środki zakontraktowane w ramach umów i zarezerwowane na projekty z niepodpisanymi umowami</t>
        </r>
      </text>
    </comment>
  </commentList>
</comments>
</file>

<file path=xl/sharedStrings.xml><?xml version="1.0" encoding="utf-8"?>
<sst xmlns="http://schemas.openxmlformats.org/spreadsheetml/2006/main" count="277" uniqueCount="169">
  <si>
    <t>Nazwa projektu</t>
  </si>
  <si>
    <t>Województwo</t>
  </si>
  <si>
    <t>Kwota dofinansowania             [w PLN]</t>
  </si>
  <si>
    <t>Status projektu</t>
  </si>
  <si>
    <t>Kompleksowe rozwiązanie gospodarki wodno - ściekowej w aglomeracji Szprotawa</t>
  </si>
  <si>
    <t>lubuskie</t>
  </si>
  <si>
    <t>Podstawowy</t>
  </si>
  <si>
    <t>Modernizacja gospodarki ściekowej w mieście Łeba</t>
  </si>
  <si>
    <t>pomorskie</t>
  </si>
  <si>
    <t>Uporządkowanie gospodarki ściekowej w mieście Katowice - Etap II</t>
  </si>
  <si>
    <t>śląskie</t>
  </si>
  <si>
    <t>Uporządkowanie gospodarki wodno-ściekowej w Gminie Olsztyn</t>
  </si>
  <si>
    <t>warmińsko-mazurskie</t>
  </si>
  <si>
    <t>Zapewnienie prawidłowej gospodarki ściekowej na terenie miasta i gminy Lubsko</t>
  </si>
  <si>
    <t>Gospodarka wodno – ściekowa w aglomeracji miasta Ozorków</t>
  </si>
  <si>
    <t>łódzkie</t>
  </si>
  <si>
    <t>Kompleksowe rozwiązanie gospodarki wodno-ściekowej Gminy Miejskiej Lidzbark Warmiński</t>
  </si>
  <si>
    <t>podkarpackie</t>
  </si>
  <si>
    <t>Modernizacja gospodarki wodno-ściekowej w Gliwicach - II etap</t>
  </si>
  <si>
    <t xml:space="preserve">Uporządkowanie gospodarki wodno- ściekowej na terenie gmin powiatu dzierżoniowskiego- etap I </t>
  </si>
  <si>
    <t>dolnośląskie</t>
  </si>
  <si>
    <t>Rezerwowy</t>
  </si>
  <si>
    <t>Uporządkowanie gospodarki wodno-ściekowej na obszarze Związku Celowego Gmin MG-6</t>
  </si>
  <si>
    <t>Uporządkowanie gospodarki wodno-ściekowej w Gminie Stare Babice</t>
  </si>
  <si>
    <t>mazowieckie</t>
  </si>
  <si>
    <t>Uporządkowanie gospodarki ściekowej na terenie Miasta i Gminy Wronki</t>
  </si>
  <si>
    <t>wielkopolskie</t>
  </si>
  <si>
    <t>Modernizacja oczyszczalni ścieków oraz budowa sieci kanalizacyjnej w Pyrzycach</t>
  </si>
  <si>
    <t>zachodniopomorskie</t>
  </si>
  <si>
    <t>Modernizacja Oczyszczalni Ścieków i skanalizowanie części aglomeracji Tomaszowa Mazowieckiego</t>
  </si>
  <si>
    <t>Uporządkowanie gospodarki wodno-ściekowej na terenie Aglomeracji Barlinek, gmina Barlinek</t>
  </si>
  <si>
    <t>Poprawa gospodarki wodno-ściekowej na obszarze aglomeracji Iława</t>
  </si>
  <si>
    <t>Porządkowanie gospodarki wodno-ściekowej na terenie miasta Rzeszowa</t>
  </si>
  <si>
    <t>Przedsiębiorstwo Komunalne Sp. z o.o. we Wronkach</t>
  </si>
  <si>
    <t>Gmina Szprotawa</t>
  </si>
  <si>
    <t>Katowicka Infrastruktura Wodociągowo-Kanalizacyjna Sp. z o.o.</t>
  </si>
  <si>
    <t>Spółka Wodna "ŁEBA"</t>
  </si>
  <si>
    <t>Przedsiębiorstwo Wodociągowo-Kanalizacyjne "Płonia" Sp. z o.o.</t>
  </si>
  <si>
    <t>Przedsiębiorstwo Wodociągów i Kanalizacji  Sp. z o.o. w Gliwicach</t>
  </si>
  <si>
    <t>Gmina Olsztyn</t>
  </si>
  <si>
    <t>Ozorkowskie Przedsiębiorstwo Komunalne Sp. z o.o.</t>
  </si>
  <si>
    <t>Gmina Lubsko</t>
  </si>
  <si>
    <t>Gmina Miejska Lidzbark Warmiński</t>
  </si>
  <si>
    <t>Gmina Miasto Rzeszów</t>
  </si>
  <si>
    <t>Iławskie Wodociągi Sp. z o.o.</t>
  </si>
  <si>
    <t>Przedsiębiorstwo Wodociągów i Kanalizacji Sp. z o.o.</t>
  </si>
  <si>
    <t>Zakład Wodociągów i Kanalizacji Sp. z o.o.</t>
  </si>
  <si>
    <t>Zakład Gospodarki Wodno-Kanalizacyjnej w Tomaszowie Mazowieckim Sp. z o.o.</t>
  </si>
  <si>
    <t>Gminne Przedsiębiorstwo Komunalne "EKO-BABICE" Sp. z o. o.</t>
  </si>
  <si>
    <t xml:space="preserve">Wodociągi i Kanalizacja 
Sp. z o.o. </t>
  </si>
  <si>
    <t>Pyrzyckie Przedsiębiorstwo Komunalne Spółka  z o.o.</t>
  </si>
  <si>
    <t>Gmina Ustka</t>
  </si>
  <si>
    <t>Przebudowa z rozbudową oczyszczalni ścieków i sieci kanalizacyjnej w gminie Ustka</t>
  </si>
  <si>
    <t>Uporządkowanie gospodarki wodno - ściekowej na terenie Gminy Szamotuły</t>
  </si>
  <si>
    <t>Gmina Szamotuły</t>
  </si>
  <si>
    <t>Regulacja gospodarki wodno - ściekowej w gminie Czechowice-Dziedzice</t>
  </si>
  <si>
    <t>Przedsiębiorstwo Inżynierii Miejskiej    Sp.z o.o. w Czechowicach -Dziedzicach</t>
  </si>
  <si>
    <t>Zapewnienie prawidłowej gospodarki wodno - ściekowej na terenie miasta Siemiatycze</t>
  </si>
  <si>
    <t>Przedsiębiorstwo Komunalne Sp. z o.o w Siemiatyczach</t>
  </si>
  <si>
    <t>podlaskie</t>
  </si>
  <si>
    <t>Uporządkowanie gospodarki wodno - ściekowej dla ochrony zasobów wodnych w Poznaniu i okolicach - Etap II</t>
  </si>
  <si>
    <t>Aquanet S.A.</t>
  </si>
  <si>
    <t>Ochrona wód j. Miedwie poprzez budowę sieci kan. i przebud. oczyszcz. ścieków w agl. Stargard Szcz.</t>
  </si>
  <si>
    <t>Miejskie Przedsiębiorstwo Gospodarki Komunalnej Spółka z o.o.</t>
  </si>
  <si>
    <t>Budowa sieci wodociągowo - kanalizacyjnej na osiedlu Strzeleckiego w Pruszczu Gdańskim - etap II</t>
  </si>
  <si>
    <t>Przedsiębiorstwo Wodociągów i Kanalizacji Sp. z o.o. w Pruszczu Gdańskim</t>
  </si>
  <si>
    <t>Budowa sieci kanalizacji sanitarnej w miejscowości Żerniki Wrocławskie</t>
  </si>
  <si>
    <t>Rozwiązanie problemów gospodarki ściekowej w powiecie namysłowskim</t>
  </si>
  <si>
    <t>Zakład Wodociągów i Usług Komunalnych "EKOWOD" Sp. z o.o.</t>
  </si>
  <si>
    <t>opolskie</t>
  </si>
  <si>
    <t>Porządkowanie gospodarki ściekowej w zlewni Białej Przemszy na terenach gmin: Olkusz, Bukowno, Bolesław, Klucze - etap I</t>
  </si>
  <si>
    <t>Przedsiębiorstwo wodociągów i kanalizacji Sp. z o.o. Olkusz</t>
  </si>
  <si>
    <t>małopolskie</t>
  </si>
  <si>
    <t>Zakład Wodociągów i Kanalizacji Sp. z o.o. Żary</t>
  </si>
  <si>
    <t xml:space="preserve">Modernizacja i rozbudowa systemu wodno-kanalizacyjnego aglomeracji Ciechanowa - I Etap </t>
  </si>
  <si>
    <t>Zakład Wodociągów i Kanalizacji w Ciechanowie Sp. z o.o.</t>
  </si>
  <si>
    <t>Mazurski Masterplan Regulacja Gospodarki Wodno-Ściekowej w Gminach Regionu WJM - Aglomeracja Giżycko</t>
  </si>
  <si>
    <t>Wodociągi i Kanalizacja - Aglomeracja Giżycko Sp. z o.o. w Giżycku</t>
  </si>
  <si>
    <t>Program poprawy czystości zlewni rzeki Wisłoki - Etap II</t>
  </si>
  <si>
    <t>Związek Gmin Dorzecza Wisłoki w Jaśle</t>
  </si>
  <si>
    <t>Program "Poprawa jakości wody w Szczecinie - Etap II"</t>
  </si>
  <si>
    <t>Zakład Wodociągów i Kanalizacji Sp. z o.o. Szczecin</t>
  </si>
  <si>
    <t>Gmina Milanówek</t>
  </si>
  <si>
    <t>Poprawa gospodarki wodno-ściekowej we Wrocławiu Etap III</t>
  </si>
  <si>
    <t>Miejskie Przedsiębiorstwo Wodociągów i Kanalizacji "   Sp. z o.o. we Wrocławiu</t>
  </si>
  <si>
    <t>Ochrona zlewni rzeki Osy i Wisły na terenie gminy Grudziądz - etap II</t>
  </si>
  <si>
    <t>Gmina Grudziądz</t>
  </si>
  <si>
    <t>kujawsko-pomorskie</t>
  </si>
  <si>
    <t>Budowa i modernizacja Systemu Gospodarki Wodno-Ściekowej w Gminie Andrychów</t>
  </si>
  <si>
    <t>Zakład Wodociągów i Kanalizacji Spółka z o.o.</t>
  </si>
  <si>
    <t>Rozbudowa kanalizacji sanitarnej w aglomeracji Pułtusk</t>
  </si>
  <si>
    <t>Gmina Pułtusk</t>
  </si>
  <si>
    <t>Uporządkowanie gospodarki wodno-ściekowej w aglomeracji Ostrowiec Świętokrzyski- Etap II</t>
  </si>
  <si>
    <t>Gmina Bodzechów</t>
  </si>
  <si>
    <t>świętokrzyskie</t>
  </si>
  <si>
    <t>Kompleksowe zagospodarowanie ścieków w zlewni rzeki Obry - Gmina Nowy Tomyśl</t>
  </si>
  <si>
    <t>Uporządkowanie gospodarki wodno - ściekowej na terenie miasta i gminy Chodzież</t>
  </si>
  <si>
    <t>Miejskie Wodociągi i Kanalizacja
Sp. z o.o. w Chodzieży</t>
  </si>
  <si>
    <t>Modernizacja oczyszczalni ścieków w Chełmie wraz z rozbudową systemu wodno-kanalizacyjnego</t>
  </si>
  <si>
    <t>Miejskie Przedsiębiorstwo Gospodarki Komunalnej Sp. z o.o. w Chełmie</t>
  </si>
  <si>
    <t>lubelskie</t>
  </si>
  <si>
    <t>Modernizacja oczyszczalni ścieków, budowa i rozbudowa sieci kanalizacyjnej w Węgrowie i gminie Liw</t>
  </si>
  <si>
    <t>Przedsiębiorstwo Wodociągów i Kanalizacji Węgrów</t>
  </si>
  <si>
    <t>Międzygminny system wodno-ściekowy w ramach aglomeracji Puławy</t>
  </si>
  <si>
    <t>Uporządkowanie gospodarki wodno-ściekowej na terenie Gminy i Miasta Nisko</t>
  </si>
  <si>
    <t>Gmina i Miasto Nisko</t>
  </si>
  <si>
    <t>Budowa i przebudowa kanalizacji sanitarnej w aglomeracji Gryfino</t>
  </si>
  <si>
    <t xml:space="preserve">Gmina Gryfino </t>
  </si>
  <si>
    <t>Gospodarka wodno - ściekowa na terenie Gminy Dąbrowa Tarnowska</t>
  </si>
  <si>
    <t>Gmina Dąbrowa Tarnowska</t>
  </si>
  <si>
    <t>Budowa infrastruktury wodno-ściekowej na terenie gminy Opoczno</t>
  </si>
  <si>
    <t>Przedsiębiorstwo Gospodarki Komunalnej Sp. z o.o. w Opocznie</t>
  </si>
  <si>
    <t>Kompleksowa gospodarka ściekowa wraz                                                                                                                                                                                z modernizacją oczyszczalni ścieków na terenie miasta Radomska</t>
  </si>
  <si>
    <t>Przedsiębiorstwo Gospodarki Komunalnej Sp. z o.o. w Radomsku</t>
  </si>
  <si>
    <t>Ochrona wód zlewni rzek Drawy i Regi</t>
  </si>
  <si>
    <t>Związek Miast i Gmin Pojezierza Drawskiego</t>
  </si>
  <si>
    <t>"Uporządkowanie gospodarki ściekowej w Aglomeracji Krosno Odrzańskie - Etap I"</t>
  </si>
  <si>
    <t>Krośnieńskie Przedsiębiorstwo Wodociągowo-Kanalizacyjne Sp. z o.o.</t>
  </si>
  <si>
    <t xml:space="preserve">Uporządkowanie gospodarki wodno- ściekowej południowo- wschodniej części miasta Głogów </t>
  </si>
  <si>
    <t>Gmina miejska Głogów</t>
  </si>
  <si>
    <t>Budowa kanalizacji sanitarnej w miejscowości Dąbrowica</t>
  </si>
  <si>
    <t>Gmina Biłgoraj</t>
  </si>
  <si>
    <t>Rozbudowa systemu kanalizacji sanitarnej i zaopatrzenia w wodę na terenie aglomeracji Czersk</t>
  </si>
  <si>
    <t>Gmina Czersk</t>
  </si>
  <si>
    <t>Kanalizacja dorzecza Górnej Odry - Gminy Krzyżanowice i Kornowac - etap I</t>
  </si>
  <si>
    <t>Przedsiębiorstwo Wodociągowo - Kanalizacyjny ,,Górna Odra" Sp. z o.o. w Roszkowie</t>
  </si>
  <si>
    <t>Kompleksowe zagospodarowanie ścieków w zlewni rzeki Obry - Gmina Siedlec</t>
  </si>
  <si>
    <t>Zakład Eksploatacji Urządzeń 
Komunalnych w Siedlcu Sp. z o.o.</t>
  </si>
  <si>
    <t>Modernizacja i rozbudowa systemu odprowadzania ścieków oraz zaopatrzenia w wodę na terenie aglomeracji Dęblin</t>
  </si>
  <si>
    <t>Miejski Zakład Gospodarki Komunalnej Sp. z o.o w Dęblinie</t>
  </si>
  <si>
    <t>Lp.</t>
  </si>
  <si>
    <t xml:space="preserve">Liczba punktów </t>
  </si>
  <si>
    <t>Rozbudowa kolektorów sanitarnych
 i deszczowych z odbudową ulic
 w aglomeracji Środa Wielkopolska</t>
  </si>
  <si>
    <t>Gmina Środa Wielkopolska</t>
  </si>
  <si>
    <t>Nazwa wnioskodawcy</t>
  </si>
  <si>
    <t>Koszt całkowity       [w PLN]</t>
  </si>
  <si>
    <t>Przedsiębiorstwo Wodociągów i Kanalizacji w Nowym Tomyślu Sp. z o.o.</t>
  </si>
  <si>
    <t>Miejskie Przedsiębiorstwo Wodociągów i Kanalizacji "Wodociągi Puławskie" Sp. z o.o.</t>
  </si>
  <si>
    <t>Gmina Siechnice</t>
  </si>
  <si>
    <t>SUMA:</t>
  </si>
  <si>
    <t>69 720 148,37</t>
  </si>
  <si>
    <t>alokacja na VI konkurs</t>
  </si>
  <si>
    <t>alokacja w PLN</t>
  </si>
  <si>
    <t>podstawa</t>
  </si>
  <si>
    <t>rezerwa pod kreska</t>
  </si>
  <si>
    <t>Modernizacja i budowa sieci kanalizacyjnych Miasta Świnoujście</t>
  </si>
  <si>
    <t>kurs EC marzec 2011</t>
  </si>
  <si>
    <t>rezerwa:</t>
  </si>
  <si>
    <t>podstawa:</t>
  </si>
  <si>
    <t>wariant I</t>
  </si>
  <si>
    <t>oszczędności z innych konkursów</t>
  </si>
  <si>
    <t>przesunięcie z 2.1</t>
  </si>
  <si>
    <t>dostosowanie techniczne (170 mln Eur)</t>
  </si>
  <si>
    <t>wariant II</t>
  </si>
  <si>
    <t>środki z projektów fazowanych</t>
  </si>
  <si>
    <t>SUMA</t>
  </si>
  <si>
    <t>alokacja I oś</t>
  </si>
  <si>
    <t>OSZCZĘDNOŚCI:</t>
  </si>
  <si>
    <t>POTRZEBY:</t>
  </si>
  <si>
    <t>rezerwa VI</t>
  </si>
  <si>
    <t>NADWYŻKI (oszczędności - potrzeby):</t>
  </si>
  <si>
    <t>Budowa i modernizacja sieci oraz urządzeń wodno-kanalizacyjnych w aglomeracji Żary</t>
  </si>
  <si>
    <t>kurs EC MAJ 2011</t>
  </si>
  <si>
    <t>kurs EC maj 2011</t>
  </si>
  <si>
    <t>wariant III</t>
  </si>
  <si>
    <t>war III</t>
  </si>
  <si>
    <t>M-sce na liście</t>
  </si>
  <si>
    <t>Modernizacja i rozbudowa systemu infrastruktury wodociągowo - kanalizacyjnej Gminy Milanówek</t>
  </si>
  <si>
    <t>Lista rankingowa projektów złożonych w ramach konkursu 6/POIiŚ/1.1/11/2009, stan na dzień 12 maja 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</si>
</sst>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[$EUR]"/>
    <numFmt numFmtId="171" formatCode="#,##0\ &quot;zł&quot;"/>
    <numFmt numFmtId="172" formatCode="[$-F800]dddd\,\ mmmm\ dd\,\ yyyy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double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/>
      <right style="double"/>
      <top style="thin"/>
      <bottom>
        <color indexed="63"/>
      </bottom>
    </border>
    <border>
      <left/>
      <right style="double"/>
      <top style="thin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4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4" fontId="0" fillId="33" borderId="0" xfId="0" applyNumberFormat="1" applyFill="1" applyAlignment="1">
      <alignment/>
    </xf>
    <xf numFmtId="4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3" fontId="50" fillId="2" borderId="10" xfId="0" applyNumberFormat="1" applyFont="1" applyFill="1" applyBorder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14" xfId="0" applyFon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right"/>
    </xf>
    <xf numFmtId="169" fontId="2" fillId="2" borderId="15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4" xfId="0" applyFill="1" applyBorder="1" applyAlignment="1">
      <alignment/>
    </xf>
    <xf numFmtId="169" fontId="0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2" borderId="16" xfId="0" applyFont="1" applyFill="1" applyBorder="1" applyAlignment="1">
      <alignment/>
    </xf>
    <xf numFmtId="0" fontId="51" fillId="2" borderId="17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center" vertical="center"/>
    </xf>
    <xf numFmtId="169" fontId="0" fillId="2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16" borderId="10" xfId="0" applyFont="1" applyFill="1" applyBorder="1" applyAlignment="1">
      <alignment horizontal="left" vertical="center" wrapText="1"/>
    </xf>
    <xf numFmtId="0" fontId="3" fillId="16" borderId="18" xfId="0" applyFont="1" applyFill="1" applyBorder="1" applyAlignment="1">
      <alignment horizontal="left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20" xfId="0" applyFont="1" applyFill="1" applyBorder="1" applyAlignment="1">
      <alignment horizontal="left" vertical="center" wrapText="1"/>
    </xf>
    <xf numFmtId="0" fontId="3" fillId="16" borderId="21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zoomScalePageLayoutView="0" workbookViewId="0" topLeftCell="A1">
      <selection activeCell="D5" sqref="D5"/>
    </sheetView>
  </sheetViews>
  <sheetFormatPr defaultColWidth="9.140625" defaultRowHeight="12.75" zeroHeight="1"/>
  <cols>
    <col min="1" max="1" width="3.57421875" style="9" customWidth="1"/>
    <col min="2" max="2" width="6.140625" style="0" customWidth="1"/>
    <col min="3" max="3" width="40.00390625" style="0" customWidth="1"/>
    <col min="4" max="4" width="23.57421875" style="0" customWidth="1"/>
    <col min="5" max="5" width="13.421875" style="0" customWidth="1"/>
    <col min="6" max="6" width="15.421875" style="0" bestFit="1" customWidth="1"/>
    <col min="7" max="7" width="15.140625" style="0" customWidth="1"/>
    <col min="8" max="8" width="8.00390625" style="0" customWidth="1"/>
    <col min="9" max="9" width="11.421875" style="0" customWidth="1"/>
    <col min="10" max="10" width="13.8515625" style="0" hidden="1" customWidth="1"/>
    <col min="11" max="16384" width="0" style="0" hidden="1" customWidth="1"/>
  </cols>
  <sheetData>
    <row r="1" spans="1:4" ht="17.25" customHeight="1">
      <c r="A1" s="16" t="s">
        <v>168</v>
      </c>
      <c r="B1" s="16"/>
      <c r="C1" s="16"/>
      <c r="D1" s="16"/>
    </row>
    <row r="2" spans="1:9" ht="36">
      <c r="A2" s="86" t="s">
        <v>130</v>
      </c>
      <c r="B2" s="87" t="s">
        <v>166</v>
      </c>
      <c r="C2" s="87" t="s">
        <v>0</v>
      </c>
      <c r="D2" s="87" t="s">
        <v>134</v>
      </c>
      <c r="E2" s="87" t="s">
        <v>1</v>
      </c>
      <c r="F2" s="88" t="s">
        <v>135</v>
      </c>
      <c r="G2" s="88" t="s">
        <v>2</v>
      </c>
      <c r="H2" s="87" t="s">
        <v>131</v>
      </c>
      <c r="I2" s="87" t="s">
        <v>3</v>
      </c>
    </row>
    <row r="3" spans="1:9" ht="36.75" customHeight="1">
      <c r="A3" s="24">
        <v>1</v>
      </c>
      <c r="B3" s="25">
        <v>1</v>
      </c>
      <c r="C3" s="2" t="s">
        <v>25</v>
      </c>
      <c r="D3" s="2" t="s">
        <v>33</v>
      </c>
      <c r="E3" s="5" t="s">
        <v>26</v>
      </c>
      <c r="F3" s="4">
        <v>67379143.95</v>
      </c>
      <c r="G3" s="4">
        <v>37776227.52</v>
      </c>
      <c r="H3" s="6">
        <v>51.88</v>
      </c>
      <c r="I3" s="93" t="s">
        <v>6</v>
      </c>
    </row>
    <row r="4" spans="1:9" ht="26.25" customHeight="1">
      <c r="A4" s="24">
        <v>2</v>
      </c>
      <c r="B4" s="25">
        <v>2</v>
      </c>
      <c r="C4" s="2" t="s">
        <v>4</v>
      </c>
      <c r="D4" s="2" t="s">
        <v>34</v>
      </c>
      <c r="E4" s="5" t="s">
        <v>5</v>
      </c>
      <c r="F4" s="4">
        <v>106579900.03</v>
      </c>
      <c r="G4" s="4">
        <v>52459874.32</v>
      </c>
      <c r="H4" s="6">
        <v>50.14</v>
      </c>
      <c r="I4" s="93" t="s">
        <v>6</v>
      </c>
    </row>
    <row r="5" spans="1:9" ht="37.5" customHeight="1">
      <c r="A5" s="24">
        <v>3</v>
      </c>
      <c r="B5" s="25">
        <v>3</v>
      </c>
      <c r="C5" s="2" t="s">
        <v>9</v>
      </c>
      <c r="D5" s="2" t="s">
        <v>35</v>
      </c>
      <c r="E5" s="5" t="s">
        <v>10</v>
      </c>
      <c r="F5" s="4">
        <v>393113194</v>
      </c>
      <c r="G5" s="4">
        <v>191052527</v>
      </c>
      <c r="H5" s="6">
        <v>50</v>
      </c>
      <c r="I5" s="93" t="s">
        <v>6</v>
      </c>
    </row>
    <row r="6" spans="1:9" ht="25.5" customHeight="1">
      <c r="A6" s="24">
        <v>4</v>
      </c>
      <c r="B6" s="25">
        <v>4</v>
      </c>
      <c r="C6" s="2" t="s">
        <v>7</v>
      </c>
      <c r="D6" s="2" t="s">
        <v>36</v>
      </c>
      <c r="E6" s="5" t="s">
        <v>8</v>
      </c>
      <c r="F6" s="4">
        <v>29927952.4</v>
      </c>
      <c r="G6" s="4">
        <v>16761215.04</v>
      </c>
      <c r="H6" s="6">
        <v>48.99</v>
      </c>
      <c r="I6" s="93" t="s">
        <v>6</v>
      </c>
    </row>
    <row r="7" spans="1:9" ht="36" customHeight="1">
      <c r="A7" s="72">
        <v>5</v>
      </c>
      <c r="B7" s="32">
        <v>5</v>
      </c>
      <c r="C7" s="33" t="s">
        <v>30</v>
      </c>
      <c r="D7" s="33" t="s">
        <v>37</v>
      </c>
      <c r="E7" s="73" t="s">
        <v>28</v>
      </c>
      <c r="F7" s="74" t="s">
        <v>140</v>
      </c>
      <c r="G7" s="74">
        <v>32848194.56</v>
      </c>
      <c r="H7" s="75">
        <v>48.78</v>
      </c>
      <c r="I7" s="94" t="s">
        <v>6</v>
      </c>
    </row>
    <row r="8" spans="1:9" ht="37.5" customHeight="1">
      <c r="A8" s="24">
        <v>6</v>
      </c>
      <c r="B8" s="25">
        <v>6</v>
      </c>
      <c r="C8" s="2" t="s">
        <v>18</v>
      </c>
      <c r="D8" s="2" t="s">
        <v>38</v>
      </c>
      <c r="E8" s="5" t="s">
        <v>10</v>
      </c>
      <c r="F8" s="4">
        <v>94584720</v>
      </c>
      <c r="G8" s="4">
        <v>35391246.55</v>
      </c>
      <c r="H8" s="6">
        <v>48.02</v>
      </c>
      <c r="I8" s="95" t="s">
        <v>6</v>
      </c>
    </row>
    <row r="9" spans="1:9" ht="23.25" customHeight="1">
      <c r="A9" s="24">
        <v>7</v>
      </c>
      <c r="B9" s="25">
        <v>7</v>
      </c>
      <c r="C9" s="2" t="s">
        <v>11</v>
      </c>
      <c r="D9" s="2" t="s">
        <v>39</v>
      </c>
      <c r="E9" s="5" t="s">
        <v>12</v>
      </c>
      <c r="F9" s="4">
        <v>30366648.9</v>
      </c>
      <c r="G9" s="4">
        <v>11692434.93</v>
      </c>
      <c r="H9" s="6">
        <v>47</v>
      </c>
      <c r="I9" s="95" t="s">
        <v>6</v>
      </c>
    </row>
    <row r="10" spans="1:9" ht="38.25" customHeight="1">
      <c r="A10" s="24">
        <v>8</v>
      </c>
      <c r="B10" s="25">
        <v>8</v>
      </c>
      <c r="C10" s="2" t="s">
        <v>14</v>
      </c>
      <c r="D10" s="2" t="s">
        <v>40</v>
      </c>
      <c r="E10" s="5" t="s">
        <v>15</v>
      </c>
      <c r="F10" s="4">
        <v>30084930.11</v>
      </c>
      <c r="G10" s="4">
        <v>14782503.04</v>
      </c>
      <c r="H10" s="6">
        <v>46.01</v>
      </c>
      <c r="I10" s="95" t="s">
        <v>6</v>
      </c>
    </row>
    <row r="11" spans="1:9" ht="27" customHeight="1">
      <c r="A11" s="24">
        <v>9</v>
      </c>
      <c r="B11" s="25">
        <v>9</v>
      </c>
      <c r="C11" s="2" t="s">
        <v>13</v>
      </c>
      <c r="D11" s="2" t="s">
        <v>41</v>
      </c>
      <c r="E11" s="5" t="s">
        <v>5</v>
      </c>
      <c r="F11" s="4">
        <v>90014144.76</v>
      </c>
      <c r="G11" s="4">
        <v>37173626.89</v>
      </c>
      <c r="H11" s="6">
        <v>46</v>
      </c>
      <c r="I11" s="95" t="s">
        <v>6</v>
      </c>
    </row>
    <row r="12" spans="1:9" ht="33.75" customHeight="1">
      <c r="A12" s="24">
        <v>10</v>
      </c>
      <c r="B12" s="25">
        <v>10</v>
      </c>
      <c r="C12" s="2" t="s">
        <v>16</v>
      </c>
      <c r="D12" s="2" t="s">
        <v>42</v>
      </c>
      <c r="E12" s="5" t="s">
        <v>12</v>
      </c>
      <c r="F12" s="4">
        <v>43210827.15</v>
      </c>
      <c r="G12" s="4">
        <v>20647132.27</v>
      </c>
      <c r="H12" s="6">
        <v>45.12</v>
      </c>
      <c r="I12" s="95" t="s">
        <v>6</v>
      </c>
    </row>
    <row r="13" spans="1:9" ht="30.75" customHeight="1">
      <c r="A13" s="24">
        <v>11</v>
      </c>
      <c r="B13" s="25">
        <v>11</v>
      </c>
      <c r="C13" s="2" t="s">
        <v>32</v>
      </c>
      <c r="D13" s="2" t="s">
        <v>43</v>
      </c>
      <c r="E13" s="5" t="s">
        <v>17</v>
      </c>
      <c r="F13" s="4">
        <v>12315161.69</v>
      </c>
      <c r="G13" s="4">
        <v>5229010.71</v>
      </c>
      <c r="H13" s="6">
        <v>45</v>
      </c>
      <c r="I13" s="95" t="s">
        <v>6</v>
      </c>
    </row>
    <row r="14" spans="1:10" ht="30.75" customHeight="1">
      <c r="A14" s="68">
        <v>12</v>
      </c>
      <c r="B14" s="28">
        <v>12</v>
      </c>
      <c r="C14" s="29" t="s">
        <v>31</v>
      </c>
      <c r="D14" s="29" t="s">
        <v>44</v>
      </c>
      <c r="E14" s="30" t="s">
        <v>12</v>
      </c>
      <c r="F14" s="31">
        <v>41341418.57</v>
      </c>
      <c r="G14" s="31">
        <v>15491735.76</v>
      </c>
      <c r="H14" s="69">
        <v>44.34</v>
      </c>
      <c r="I14" s="96" t="s">
        <v>6</v>
      </c>
      <c r="J14" s="41"/>
    </row>
    <row r="15" spans="1:9" ht="34.5" customHeight="1">
      <c r="A15" s="24">
        <v>13</v>
      </c>
      <c r="B15" s="25">
        <v>13</v>
      </c>
      <c r="C15" s="2" t="s">
        <v>22</v>
      </c>
      <c r="D15" s="2" t="s">
        <v>45</v>
      </c>
      <c r="E15" s="5" t="s">
        <v>5</v>
      </c>
      <c r="F15" s="4">
        <v>458739219.02</v>
      </c>
      <c r="G15" s="4">
        <v>255983984.43</v>
      </c>
      <c r="H15" s="6">
        <v>44</v>
      </c>
      <c r="I15" s="96" t="s">
        <v>6</v>
      </c>
    </row>
    <row r="16" spans="1:9" ht="32.25" customHeight="1">
      <c r="A16" s="24">
        <v>14</v>
      </c>
      <c r="B16" s="25">
        <v>13</v>
      </c>
      <c r="C16" s="2" t="s">
        <v>27</v>
      </c>
      <c r="D16" s="2" t="s">
        <v>50</v>
      </c>
      <c r="E16" s="5" t="s">
        <v>28</v>
      </c>
      <c r="F16" s="4">
        <v>14669980.21</v>
      </c>
      <c r="G16" s="4">
        <v>5556980</v>
      </c>
      <c r="H16" s="6">
        <v>44</v>
      </c>
      <c r="I16" s="96" t="s">
        <v>6</v>
      </c>
    </row>
    <row r="17" spans="1:9" ht="31.5" customHeight="1">
      <c r="A17" s="24">
        <v>15</v>
      </c>
      <c r="B17" s="25">
        <v>13</v>
      </c>
      <c r="C17" s="2" t="s">
        <v>145</v>
      </c>
      <c r="D17" s="2" t="s">
        <v>46</v>
      </c>
      <c r="E17" s="5" t="s">
        <v>28</v>
      </c>
      <c r="F17" s="4">
        <v>6868603.83</v>
      </c>
      <c r="G17" s="4">
        <v>3483321.06</v>
      </c>
      <c r="H17" s="6">
        <v>44</v>
      </c>
      <c r="I17" s="96" t="s">
        <v>6</v>
      </c>
    </row>
    <row r="18" spans="1:9" ht="51" customHeight="1">
      <c r="A18" s="24">
        <v>16</v>
      </c>
      <c r="B18" s="28">
        <v>13</v>
      </c>
      <c r="C18" s="29" t="s">
        <v>29</v>
      </c>
      <c r="D18" s="29" t="s">
        <v>47</v>
      </c>
      <c r="E18" s="30" t="s">
        <v>15</v>
      </c>
      <c r="F18" s="31">
        <v>226504488.11</v>
      </c>
      <c r="G18" s="31">
        <v>107712248.49</v>
      </c>
      <c r="H18" s="70">
        <v>44</v>
      </c>
      <c r="I18" s="96" t="s">
        <v>6</v>
      </c>
    </row>
    <row r="19" spans="1:9" ht="36" customHeight="1">
      <c r="A19" s="24">
        <v>17</v>
      </c>
      <c r="B19" s="25">
        <v>13</v>
      </c>
      <c r="C19" s="2" t="s">
        <v>19</v>
      </c>
      <c r="D19" s="2" t="s">
        <v>49</v>
      </c>
      <c r="E19" s="30" t="s">
        <v>20</v>
      </c>
      <c r="F19" s="31">
        <v>105848582.95</v>
      </c>
      <c r="G19" s="4">
        <v>47031369.43</v>
      </c>
      <c r="H19" s="6">
        <v>44</v>
      </c>
      <c r="I19" s="96" t="s">
        <v>6</v>
      </c>
    </row>
    <row r="20" spans="1:9" ht="36.75" customHeight="1">
      <c r="A20" s="24">
        <v>18</v>
      </c>
      <c r="B20" s="32">
        <v>14</v>
      </c>
      <c r="C20" s="33" t="s">
        <v>23</v>
      </c>
      <c r="D20" s="33" t="s">
        <v>48</v>
      </c>
      <c r="E20" s="5" t="s">
        <v>24</v>
      </c>
      <c r="F20" s="4">
        <v>212104121.65</v>
      </c>
      <c r="G20" s="4">
        <v>128114957.99</v>
      </c>
      <c r="H20" s="6">
        <v>43.97</v>
      </c>
      <c r="I20" s="96" t="s">
        <v>6</v>
      </c>
    </row>
    <row r="21" spans="1:9" ht="31.5" customHeight="1">
      <c r="A21" s="24">
        <v>19</v>
      </c>
      <c r="B21" s="25">
        <v>15</v>
      </c>
      <c r="C21" s="2" t="s">
        <v>52</v>
      </c>
      <c r="D21" s="2" t="s">
        <v>51</v>
      </c>
      <c r="E21" s="5" t="s">
        <v>8</v>
      </c>
      <c r="F21" s="4">
        <v>26980246.51</v>
      </c>
      <c r="G21" s="4">
        <v>12839846.43</v>
      </c>
      <c r="H21" s="6">
        <v>42.88</v>
      </c>
      <c r="I21" s="96" t="s">
        <v>6</v>
      </c>
    </row>
    <row r="22" spans="1:9" ht="28.5" customHeight="1">
      <c r="A22" s="24">
        <v>20</v>
      </c>
      <c r="B22" s="25">
        <v>16</v>
      </c>
      <c r="C22" s="2" t="s">
        <v>53</v>
      </c>
      <c r="D22" s="2" t="s">
        <v>54</v>
      </c>
      <c r="E22" s="5" t="s">
        <v>26</v>
      </c>
      <c r="F22" s="4">
        <v>29344332.85</v>
      </c>
      <c r="G22" s="4">
        <v>12949415.94</v>
      </c>
      <c r="H22" s="6">
        <v>41.98</v>
      </c>
      <c r="I22" s="96" t="s">
        <v>6</v>
      </c>
    </row>
    <row r="23" spans="1:9" ht="39" customHeight="1" thickBot="1">
      <c r="A23" s="77">
        <v>21</v>
      </c>
      <c r="B23" s="78">
        <v>17</v>
      </c>
      <c r="C23" s="79" t="s">
        <v>98</v>
      </c>
      <c r="D23" s="79" t="s">
        <v>99</v>
      </c>
      <c r="E23" s="80" t="s">
        <v>100</v>
      </c>
      <c r="F23" s="81">
        <v>104624424.54</v>
      </c>
      <c r="G23" s="81">
        <v>46095651.81</v>
      </c>
      <c r="H23" s="82">
        <v>41.57</v>
      </c>
      <c r="I23" s="97" t="s">
        <v>6</v>
      </c>
    </row>
    <row r="24" spans="1:9" ht="39" customHeight="1" thickTop="1">
      <c r="A24" s="72">
        <v>22</v>
      </c>
      <c r="B24" s="32">
        <v>18</v>
      </c>
      <c r="C24" s="33" t="s">
        <v>64</v>
      </c>
      <c r="D24" s="33" t="s">
        <v>65</v>
      </c>
      <c r="E24" s="73" t="s">
        <v>8</v>
      </c>
      <c r="F24" s="4">
        <v>5543970</v>
      </c>
      <c r="G24" s="4">
        <v>3199407.5</v>
      </c>
      <c r="H24" s="75">
        <v>41</v>
      </c>
      <c r="I24" s="76" t="s">
        <v>21</v>
      </c>
    </row>
    <row r="25" spans="1:9" ht="36.75" customHeight="1">
      <c r="A25" s="24">
        <v>23</v>
      </c>
      <c r="B25" s="25">
        <v>18</v>
      </c>
      <c r="C25" s="2" t="s">
        <v>55</v>
      </c>
      <c r="D25" s="2" t="s">
        <v>56</v>
      </c>
      <c r="E25" s="5" t="s">
        <v>10</v>
      </c>
      <c r="F25" s="4">
        <v>325927108</v>
      </c>
      <c r="G25" s="4">
        <v>156399738.06</v>
      </c>
      <c r="H25" s="6">
        <v>41</v>
      </c>
      <c r="I25" s="7" t="s">
        <v>21</v>
      </c>
    </row>
    <row r="26" spans="1:9" ht="36.75" customHeight="1">
      <c r="A26" s="24">
        <v>24</v>
      </c>
      <c r="B26" s="25">
        <v>19</v>
      </c>
      <c r="C26" s="2" t="s">
        <v>57</v>
      </c>
      <c r="D26" s="2" t="s">
        <v>58</v>
      </c>
      <c r="E26" s="5" t="s">
        <v>59</v>
      </c>
      <c r="F26" s="4">
        <v>63362996.35</v>
      </c>
      <c r="G26" s="4">
        <v>26854147.57</v>
      </c>
      <c r="H26" s="6">
        <v>40.45</v>
      </c>
      <c r="I26" s="7" t="s">
        <v>21</v>
      </c>
    </row>
    <row r="27" spans="1:9" ht="36.75" customHeight="1">
      <c r="A27" s="24">
        <v>25</v>
      </c>
      <c r="B27" s="25">
        <v>19</v>
      </c>
      <c r="C27" s="2" t="s">
        <v>60</v>
      </c>
      <c r="D27" s="2" t="s">
        <v>61</v>
      </c>
      <c r="E27" s="5" t="s">
        <v>26</v>
      </c>
      <c r="F27" s="4">
        <v>98417402</v>
      </c>
      <c r="G27" s="4">
        <v>42350851.12</v>
      </c>
      <c r="H27" s="6">
        <v>40.45</v>
      </c>
      <c r="I27" s="7" t="s">
        <v>21</v>
      </c>
    </row>
    <row r="28" spans="1:9" ht="42" customHeight="1">
      <c r="A28" s="24">
        <v>26</v>
      </c>
      <c r="B28" s="25">
        <v>20</v>
      </c>
      <c r="C28" s="38" t="s">
        <v>62</v>
      </c>
      <c r="D28" s="2" t="s">
        <v>63</v>
      </c>
      <c r="E28" s="5" t="s">
        <v>28</v>
      </c>
      <c r="F28" s="4">
        <v>94766405.38</v>
      </c>
      <c r="G28" s="4">
        <v>38509246.25</v>
      </c>
      <c r="H28" s="6">
        <v>40.4</v>
      </c>
      <c r="I28" s="7" t="s">
        <v>21</v>
      </c>
    </row>
    <row r="29" spans="1:9" ht="39" customHeight="1">
      <c r="A29" s="24">
        <v>27</v>
      </c>
      <c r="B29" s="25">
        <v>21</v>
      </c>
      <c r="C29" s="2" t="s">
        <v>132</v>
      </c>
      <c r="D29" s="2" t="s">
        <v>133</v>
      </c>
      <c r="E29" s="5" t="s">
        <v>26</v>
      </c>
      <c r="F29" s="4">
        <v>59527050.18</v>
      </c>
      <c r="G29" s="4">
        <v>47444926.43</v>
      </c>
      <c r="H29" s="6">
        <v>40</v>
      </c>
      <c r="I29" s="7" t="s">
        <v>21</v>
      </c>
    </row>
    <row r="30" spans="1:9" ht="29.25" customHeight="1">
      <c r="A30" s="24">
        <v>28</v>
      </c>
      <c r="B30" s="25">
        <v>21</v>
      </c>
      <c r="C30" s="2" t="s">
        <v>66</v>
      </c>
      <c r="D30" s="2" t="s">
        <v>138</v>
      </c>
      <c r="E30" s="5" t="s">
        <v>20</v>
      </c>
      <c r="F30" s="4">
        <v>7530079.79</v>
      </c>
      <c r="G30" s="4">
        <v>5749750.68</v>
      </c>
      <c r="H30" s="6">
        <v>40</v>
      </c>
      <c r="I30" s="7" t="s">
        <v>21</v>
      </c>
    </row>
    <row r="31" spans="1:9" ht="35.25" customHeight="1">
      <c r="A31" s="24">
        <v>29</v>
      </c>
      <c r="B31" s="25">
        <v>21</v>
      </c>
      <c r="C31" s="2" t="s">
        <v>67</v>
      </c>
      <c r="D31" s="2" t="s">
        <v>68</v>
      </c>
      <c r="E31" s="5" t="s">
        <v>69</v>
      </c>
      <c r="F31" s="4">
        <v>97973279.96</v>
      </c>
      <c r="G31" s="4">
        <v>45820329.84</v>
      </c>
      <c r="H31" s="6">
        <v>40</v>
      </c>
      <c r="I31" s="7" t="s">
        <v>21</v>
      </c>
    </row>
    <row r="32" spans="1:9" ht="42" customHeight="1">
      <c r="A32" s="24">
        <v>30</v>
      </c>
      <c r="B32" s="25">
        <v>21</v>
      </c>
      <c r="C32" s="2" t="s">
        <v>70</v>
      </c>
      <c r="D32" s="2" t="s">
        <v>71</v>
      </c>
      <c r="E32" s="5" t="s">
        <v>72</v>
      </c>
      <c r="F32" s="4">
        <v>197651096.82</v>
      </c>
      <c r="G32" s="4">
        <v>126112061.21</v>
      </c>
      <c r="H32" s="6">
        <v>40</v>
      </c>
      <c r="I32" s="7" t="s">
        <v>21</v>
      </c>
    </row>
    <row r="33" spans="1:9" ht="29.25" customHeight="1">
      <c r="A33" s="24">
        <v>31</v>
      </c>
      <c r="B33" s="25">
        <v>21</v>
      </c>
      <c r="C33" s="2" t="s">
        <v>161</v>
      </c>
      <c r="D33" s="2" t="s">
        <v>73</v>
      </c>
      <c r="E33" s="5" t="s">
        <v>5</v>
      </c>
      <c r="F33" s="4">
        <v>99092669.27</v>
      </c>
      <c r="G33" s="4">
        <v>43830229.18</v>
      </c>
      <c r="H33" s="6">
        <v>40</v>
      </c>
      <c r="I33" s="7" t="s">
        <v>21</v>
      </c>
    </row>
    <row r="34" spans="1:9" ht="36">
      <c r="A34" s="24">
        <v>32</v>
      </c>
      <c r="B34" s="25">
        <v>22</v>
      </c>
      <c r="C34" s="2" t="s">
        <v>74</v>
      </c>
      <c r="D34" s="2" t="s">
        <v>75</v>
      </c>
      <c r="E34" s="5" t="s">
        <v>24</v>
      </c>
      <c r="F34" s="4">
        <v>117373196</v>
      </c>
      <c r="G34" s="4">
        <v>59431330.93</v>
      </c>
      <c r="H34" s="6">
        <v>39.58</v>
      </c>
      <c r="I34" s="7" t="s">
        <v>21</v>
      </c>
    </row>
    <row r="35" spans="1:9" ht="39.75" customHeight="1">
      <c r="A35" s="24">
        <v>33</v>
      </c>
      <c r="B35" s="25">
        <v>23</v>
      </c>
      <c r="C35" s="2" t="s">
        <v>76</v>
      </c>
      <c r="D35" s="23" t="s">
        <v>77</v>
      </c>
      <c r="E35" s="5" t="s">
        <v>12</v>
      </c>
      <c r="F35" s="4">
        <v>88444672.37</v>
      </c>
      <c r="G35" s="27">
        <v>46961172.88</v>
      </c>
      <c r="H35" s="6">
        <v>39.52</v>
      </c>
      <c r="I35" s="7" t="s">
        <v>21</v>
      </c>
    </row>
    <row r="36" spans="1:9" ht="37.5" customHeight="1">
      <c r="A36" s="24">
        <v>34</v>
      </c>
      <c r="B36" s="25">
        <v>24</v>
      </c>
      <c r="C36" s="2" t="s">
        <v>80</v>
      </c>
      <c r="D36" s="2" t="s">
        <v>81</v>
      </c>
      <c r="E36" s="5" t="s">
        <v>28</v>
      </c>
      <c r="F36" s="4">
        <v>51442146.68</v>
      </c>
      <c r="G36" s="67">
        <v>27181692.98</v>
      </c>
      <c r="H36" s="6">
        <v>39</v>
      </c>
      <c r="I36" s="7" t="s">
        <v>21</v>
      </c>
    </row>
    <row r="37" spans="1:9" ht="26.25" customHeight="1">
      <c r="A37" s="24">
        <v>35</v>
      </c>
      <c r="B37" s="25">
        <v>24</v>
      </c>
      <c r="C37" s="2" t="s">
        <v>167</v>
      </c>
      <c r="D37" s="2" t="s">
        <v>82</v>
      </c>
      <c r="E37" s="5" t="s">
        <v>24</v>
      </c>
      <c r="F37" s="4">
        <v>63201356</v>
      </c>
      <c r="G37" s="67">
        <v>30903066.27</v>
      </c>
      <c r="H37" s="6">
        <v>39</v>
      </c>
      <c r="I37" s="7" t="s">
        <v>21</v>
      </c>
    </row>
    <row r="38" spans="1:9" ht="36">
      <c r="A38" s="24">
        <v>36</v>
      </c>
      <c r="B38" s="25">
        <v>24</v>
      </c>
      <c r="C38" s="2" t="s">
        <v>83</v>
      </c>
      <c r="D38" s="2" t="s">
        <v>84</v>
      </c>
      <c r="E38" s="5" t="s">
        <v>20</v>
      </c>
      <c r="F38" s="4">
        <v>125335730</v>
      </c>
      <c r="G38" s="67">
        <v>59687600</v>
      </c>
      <c r="H38" s="6">
        <v>39</v>
      </c>
      <c r="I38" s="7" t="s">
        <v>21</v>
      </c>
    </row>
    <row r="39" spans="1:9" ht="24">
      <c r="A39" s="24">
        <v>37</v>
      </c>
      <c r="B39" s="25">
        <v>24</v>
      </c>
      <c r="C39" s="2" t="s">
        <v>85</v>
      </c>
      <c r="D39" s="2" t="s">
        <v>86</v>
      </c>
      <c r="E39" s="5" t="s">
        <v>87</v>
      </c>
      <c r="F39" s="4">
        <v>6854110.24</v>
      </c>
      <c r="G39" s="67">
        <v>2901344.86</v>
      </c>
      <c r="H39" s="6">
        <v>39</v>
      </c>
      <c r="I39" s="7" t="s">
        <v>21</v>
      </c>
    </row>
    <row r="40" spans="1:9" ht="33.75" customHeight="1">
      <c r="A40" s="24">
        <v>38</v>
      </c>
      <c r="B40" s="25">
        <v>24</v>
      </c>
      <c r="C40" s="2" t="s">
        <v>88</v>
      </c>
      <c r="D40" s="2" t="s">
        <v>89</v>
      </c>
      <c r="E40" s="5" t="s">
        <v>72</v>
      </c>
      <c r="F40" s="4">
        <v>95743670</v>
      </c>
      <c r="G40" s="67">
        <v>46658606</v>
      </c>
      <c r="H40" s="6">
        <v>39</v>
      </c>
      <c r="I40" s="7" t="s">
        <v>21</v>
      </c>
    </row>
    <row r="41" spans="1:9" ht="33" customHeight="1">
      <c r="A41" s="24">
        <v>39</v>
      </c>
      <c r="B41" s="25">
        <v>24</v>
      </c>
      <c r="C41" s="2" t="s">
        <v>90</v>
      </c>
      <c r="D41" s="2" t="s">
        <v>91</v>
      </c>
      <c r="E41" s="5" t="s">
        <v>24</v>
      </c>
      <c r="F41" s="4">
        <v>46269215.78</v>
      </c>
      <c r="G41" s="67">
        <v>31457363.16</v>
      </c>
      <c r="H41" s="6">
        <v>39</v>
      </c>
      <c r="I41" s="7" t="s">
        <v>21</v>
      </c>
    </row>
    <row r="42" spans="1:9" ht="27.75" customHeight="1">
      <c r="A42" s="24">
        <v>40</v>
      </c>
      <c r="B42" s="25">
        <v>24</v>
      </c>
      <c r="C42" s="2" t="s">
        <v>92</v>
      </c>
      <c r="D42" s="2" t="s">
        <v>93</v>
      </c>
      <c r="E42" s="5" t="s">
        <v>94</v>
      </c>
      <c r="F42" s="4">
        <v>78389384.28</v>
      </c>
      <c r="G42" s="67">
        <v>61024036.86</v>
      </c>
      <c r="H42" s="6">
        <v>39</v>
      </c>
      <c r="I42" s="7" t="s">
        <v>21</v>
      </c>
    </row>
    <row r="43" spans="1:9" ht="37.5" customHeight="1">
      <c r="A43" s="24">
        <v>41</v>
      </c>
      <c r="B43" s="25">
        <v>25</v>
      </c>
      <c r="C43" s="2" t="s">
        <v>95</v>
      </c>
      <c r="D43" s="2" t="s">
        <v>136</v>
      </c>
      <c r="E43" s="3" t="s">
        <v>26</v>
      </c>
      <c r="F43" s="4">
        <v>54543744</v>
      </c>
      <c r="G43" s="4">
        <v>23712037.02</v>
      </c>
      <c r="H43" s="6">
        <v>38.98</v>
      </c>
      <c r="I43" s="7" t="s">
        <v>21</v>
      </c>
    </row>
    <row r="44" spans="1:9" ht="24">
      <c r="A44" s="24">
        <v>42</v>
      </c>
      <c r="B44" s="25">
        <v>26</v>
      </c>
      <c r="C44" s="2" t="s">
        <v>78</v>
      </c>
      <c r="D44" s="2" t="s">
        <v>79</v>
      </c>
      <c r="E44" s="5" t="s">
        <v>17</v>
      </c>
      <c r="F44" s="4">
        <v>85504758.96</v>
      </c>
      <c r="G44" s="4">
        <v>48172509.06</v>
      </c>
      <c r="H44" s="71">
        <v>38.96</v>
      </c>
      <c r="I44" s="7" t="s">
        <v>21</v>
      </c>
    </row>
    <row r="45" spans="1:9" ht="36">
      <c r="A45" s="24">
        <v>43</v>
      </c>
      <c r="B45" s="25">
        <v>27</v>
      </c>
      <c r="C45" s="2" t="s">
        <v>96</v>
      </c>
      <c r="D45" s="2" t="s">
        <v>97</v>
      </c>
      <c r="E45" s="5" t="s">
        <v>26</v>
      </c>
      <c r="F45" s="4">
        <v>70341980</v>
      </c>
      <c r="G45" s="4">
        <v>31472043.62</v>
      </c>
      <c r="H45" s="6">
        <v>38.918</v>
      </c>
      <c r="I45" s="7" t="s">
        <v>21</v>
      </c>
    </row>
    <row r="46" spans="1:9" ht="36">
      <c r="A46" s="24">
        <v>44</v>
      </c>
      <c r="B46" s="25">
        <v>28</v>
      </c>
      <c r="C46" s="2" t="s">
        <v>101</v>
      </c>
      <c r="D46" s="2" t="s">
        <v>102</v>
      </c>
      <c r="E46" s="5" t="s">
        <v>24</v>
      </c>
      <c r="F46" s="4">
        <v>33120153.42</v>
      </c>
      <c r="G46" s="4">
        <v>17202745.38</v>
      </c>
      <c r="H46" s="6">
        <v>38.08</v>
      </c>
      <c r="I46" s="7" t="s">
        <v>21</v>
      </c>
    </row>
    <row r="47" spans="1:9" ht="46.5" customHeight="1">
      <c r="A47" s="24">
        <v>45</v>
      </c>
      <c r="B47" s="25">
        <v>28</v>
      </c>
      <c r="C47" s="2" t="s">
        <v>103</v>
      </c>
      <c r="D47" s="2" t="s">
        <v>137</v>
      </c>
      <c r="E47" s="5" t="s">
        <v>100</v>
      </c>
      <c r="F47" s="4">
        <v>122171139.37</v>
      </c>
      <c r="G47" s="4">
        <v>60153762.71</v>
      </c>
      <c r="H47" s="6">
        <v>38.08</v>
      </c>
      <c r="I47" s="7" t="s">
        <v>21</v>
      </c>
    </row>
    <row r="48" spans="1:9" ht="33" customHeight="1">
      <c r="A48" s="24">
        <v>46</v>
      </c>
      <c r="B48" s="25">
        <v>29</v>
      </c>
      <c r="C48" s="2" t="s">
        <v>104</v>
      </c>
      <c r="D48" s="2" t="s">
        <v>105</v>
      </c>
      <c r="E48" s="5" t="s">
        <v>17</v>
      </c>
      <c r="F48" s="4">
        <v>49359328</v>
      </c>
      <c r="G48" s="4">
        <v>28427532.97</v>
      </c>
      <c r="H48" s="6">
        <v>38</v>
      </c>
      <c r="I48" s="7" t="s">
        <v>21</v>
      </c>
    </row>
    <row r="49" spans="1:9" ht="27.75" customHeight="1">
      <c r="A49" s="24">
        <v>47</v>
      </c>
      <c r="B49" s="25">
        <v>29</v>
      </c>
      <c r="C49" s="2" t="s">
        <v>106</v>
      </c>
      <c r="D49" s="2" t="s">
        <v>107</v>
      </c>
      <c r="E49" s="5" t="s">
        <v>28</v>
      </c>
      <c r="F49" s="4">
        <v>14619064.8</v>
      </c>
      <c r="G49" s="4">
        <v>5223955.25</v>
      </c>
      <c r="H49" s="6">
        <v>38</v>
      </c>
      <c r="I49" s="7" t="s">
        <v>21</v>
      </c>
    </row>
    <row r="50" spans="1:9" ht="26.25" customHeight="1">
      <c r="A50" s="24">
        <v>48</v>
      </c>
      <c r="B50" s="25">
        <v>30</v>
      </c>
      <c r="C50" s="2" t="s">
        <v>108</v>
      </c>
      <c r="D50" s="2" t="s">
        <v>109</v>
      </c>
      <c r="E50" s="5" t="s">
        <v>72</v>
      </c>
      <c r="F50" s="4">
        <v>24489897.44</v>
      </c>
      <c r="G50" s="4">
        <v>11807342.35</v>
      </c>
      <c r="H50" s="6">
        <v>37.92</v>
      </c>
      <c r="I50" s="7" t="s">
        <v>21</v>
      </c>
    </row>
    <row r="51" spans="1:9" ht="36">
      <c r="A51" s="24">
        <v>49</v>
      </c>
      <c r="B51" s="25">
        <v>31</v>
      </c>
      <c r="C51" s="2" t="s">
        <v>110</v>
      </c>
      <c r="D51" s="2" t="s">
        <v>111</v>
      </c>
      <c r="E51" s="5" t="s">
        <v>15</v>
      </c>
      <c r="F51" s="4">
        <v>63439786.11</v>
      </c>
      <c r="G51" s="4">
        <v>41086989.25</v>
      </c>
      <c r="H51" s="6">
        <v>37.71</v>
      </c>
      <c r="I51" s="7" t="s">
        <v>21</v>
      </c>
    </row>
    <row r="52" spans="1:9" ht="39.75" customHeight="1">
      <c r="A52" s="24">
        <v>50</v>
      </c>
      <c r="B52" s="25">
        <v>32</v>
      </c>
      <c r="C52" s="2" t="s">
        <v>112</v>
      </c>
      <c r="D52" s="2" t="s">
        <v>113</v>
      </c>
      <c r="E52" s="5" t="s">
        <v>15</v>
      </c>
      <c r="F52" s="4">
        <v>10275903.67</v>
      </c>
      <c r="G52" s="4">
        <v>5215050.65</v>
      </c>
      <c r="H52" s="6">
        <v>37.5</v>
      </c>
      <c r="I52" s="7" t="s">
        <v>21</v>
      </c>
    </row>
    <row r="53" spans="1:9" ht="24">
      <c r="A53" s="24">
        <v>51</v>
      </c>
      <c r="B53" s="25">
        <v>33</v>
      </c>
      <c r="C53" s="2" t="s">
        <v>114</v>
      </c>
      <c r="D53" s="2" t="s">
        <v>115</v>
      </c>
      <c r="E53" s="5" t="s">
        <v>28</v>
      </c>
      <c r="F53" s="4">
        <v>82260218</v>
      </c>
      <c r="G53" s="4">
        <v>32879905.1</v>
      </c>
      <c r="H53" s="6">
        <v>37.04</v>
      </c>
      <c r="I53" s="7" t="s">
        <v>21</v>
      </c>
    </row>
    <row r="54" spans="1:9" ht="50.25" customHeight="1">
      <c r="A54" s="24">
        <v>52</v>
      </c>
      <c r="B54" s="25">
        <v>34</v>
      </c>
      <c r="C54" s="2" t="s">
        <v>116</v>
      </c>
      <c r="D54" s="2" t="s">
        <v>117</v>
      </c>
      <c r="E54" s="5" t="s">
        <v>5</v>
      </c>
      <c r="F54" s="4">
        <v>58431474.64</v>
      </c>
      <c r="G54" s="4">
        <v>31084131.93</v>
      </c>
      <c r="H54" s="6">
        <v>37.01</v>
      </c>
      <c r="I54" s="7" t="s">
        <v>21</v>
      </c>
    </row>
    <row r="55" spans="1:9" ht="27.75" customHeight="1">
      <c r="A55" s="24">
        <v>53</v>
      </c>
      <c r="B55" s="25">
        <v>35</v>
      </c>
      <c r="C55" s="2" t="s">
        <v>118</v>
      </c>
      <c r="D55" s="2" t="s">
        <v>119</v>
      </c>
      <c r="E55" s="5" t="s">
        <v>20</v>
      </c>
      <c r="F55" s="4">
        <v>86912225.45</v>
      </c>
      <c r="G55" s="4">
        <v>50548257.97</v>
      </c>
      <c r="H55" s="6">
        <v>37</v>
      </c>
      <c r="I55" s="7" t="s">
        <v>21</v>
      </c>
    </row>
    <row r="56" spans="1:9" ht="28.5" customHeight="1">
      <c r="A56" s="24">
        <v>54</v>
      </c>
      <c r="B56" s="25">
        <v>35</v>
      </c>
      <c r="C56" s="2" t="s">
        <v>120</v>
      </c>
      <c r="D56" s="2" t="s">
        <v>121</v>
      </c>
      <c r="E56" s="5" t="s">
        <v>100</v>
      </c>
      <c r="F56" s="4">
        <v>11483802</v>
      </c>
      <c r="G56" s="4">
        <v>5869043.77</v>
      </c>
      <c r="H56" s="6">
        <v>37</v>
      </c>
      <c r="I56" s="7" t="s">
        <v>21</v>
      </c>
    </row>
    <row r="57" spans="1:9" ht="36">
      <c r="A57" s="24">
        <v>55</v>
      </c>
      <c r="B57" s="25">
        <v>35</v>
      </c>
      <c r="C57" s="2" t="s">
        <v>122</v>
      </c>
      <c r="D57" s="2" t="s">
        <v>123</v>
      </c>
      <c r="E57" s="5" t="s">
        <v>8</v>
      </c>
      <c r="F57" s="4">
        <v>22996172</v>
      </c>
      <c r="G57" s="4">
        <v>11768189.62</v>
      </c>
      <c r="H57" s="6">
        <v>37</v>
      </c>
      <c r="I57" s="7" t="s">
        <v>21</v>
      </c>
    </row>
    <row r="58" spans="1:9" ht="48.75" customHeight="1">
      <c r="A58" s="24">
        <v>56</v>
      </c>
      <c r="B58" s="25">
        <v>35</v>
      </c>
      <c r="C58" s="2" t="s">
        <v>124</v>
      </c>
      <c r="D58" s="2" t="s">
        <v>125</v>
      </c>
      <c r="E58" s="5" t="s">
        <v>10</v>
      </c>
      <c r="F58" s="4">
        <v>99364494</v>
      </c>
      <c r="G58" s="4">
        <v>54179671.19</v>
      </c>
      <c r="H58" s="6">
        <v>37</v>
      </c>
      <c r="I58" s="7" t="s">
        <v>21</v>
      </c>
    </row>
    <row r="59" spans="1:9" ht="36.75" customHeight="1">
      <c r="A59" s="24">
        <v>57</v>
      </c>
      <c r="B59" s="25">
        <v>35</v>
      </c>
      <c r="C59" s="2" t="s">
        <v>126</v>
      </c>
      <c r="D59" s="2" t="s">
        <v>127</v>
      </c>
      <c r="E59" s="3" t="s">
        <v>26</v>
      </c>
      <c r="F59" s="4">
        <v>40997370.56</v>
      </c>
      <c r="G59" s="4">
        <v>20651867.8</v>
      </c>
      <c r="H59" s="6">
        <v>37</v>
      </c>
      <c r="I59" s="7" t="s">
        <v>21</v>
      </c>
    </row>
    <row r="60" spans="1:9" ht="46.5" customHeight="1">
      <c r="A60" s="24">
        <v>58</v>
      </c>
      <c r="B60" s="25">
        <v>35</v>
      </c>
      <c r="C60" s="23" t="s">
        <v>128</v>
      </c>
      <c r="D60" s="23" t="s">
        <v>129</v>
      </c>
      <c r="E60" s="3" t="s">
        <v>100</v>
      </c>
      <c r="F60" s="4">
        <v>25108063.43</v>
      </c>
      <c r="G60" s="27">
        <v>16221943.16</v>
      </c>
      <c r="H60" s="6">
        <v>37</v>
      </c>
      <c r="I60" s="7" t="s">
        <v>21</v>
      </c>
    </row>
    <row r="61" spans="1:9" ht="12.75">
      <c r="A61" s="26"/>
      <c r="B61" s="15"/>
      <c r="C61" s="15"/>
      <c r="D61" s="15"/>
      <c r="E61" s="84" t="s">
        <v>139</v>
      </c>
      <c r="F61" s="85">
        <f>SUM(F3:F60)</f>
        <v>4802867156.18</v>
      </c>
      <c r="G61" s="85">
        <f>SUM(G3:G60)</f>
        <v>2489227384.749999</v>
      </c>
      <c r="H61" s="15"/>
      <c r="I61" s="15"/>
    </row>
    <row r="62" spans="5:7" ht="12.75" hidden="1">
      <c r="E62" s="21"/>
      <c r="F62" s="8"/>
      <c r="G62" s="14"/>
    </row>
    <row r="63" spans="4:7" ht="27.75" customHeight="1" hidden="1">
      <c r="D63" s="15"/>
      <c r="E63" s="15"/>
      <c r="G63" s="40"/>
    </row>
    <row r="64" spans="4:8" ht="12.75" hidden="1">
      <c r="D64" s="15"/>
      <c r="E64" s="22"/>
      <c r="H64" s="15"/>
    </row>
    <row r="65" spans="4:8" ht="12.75" hidden="1">
      <c r="D65" s="15"/>
      <c r="E65" s="17"/>
      <c r="H65" s="15"/>
    </row>
    <row r="66" spans="5:7" ht="12.75" hidden="1">
      <c r="E66" s="8"/>
      <c r="F66" s="8"/>
      <c r="G66" s="12"/>
    </row>
    <row r="67" ht="12.75" hidden="1"/>
    <row r="68" spans="3:7" ht="12.75" hidden="1">
      <c r="C68" s="1"/>
      <c r="D68" s="89"/>
      <c r="E68" s="89"/>
      <c r="F68" s="13"/>
      <c r="G68" s="10"/>
    </row>
    <row r="69" spans="3:7" ht="12.75" hidden="1">
      <c r="C69" s="11"/>
      <c r="F69" s="17" t="s">
        <v>148</v>
      </c>
      <c r="G69" s="18">
        <f>SUM(G3:G14)</f>
        <v>471305728.59000003</v>
      </c>
    </row>
    <row r="70" spans="3:7" ht="12.75" hidden="1">
      <c r="C70" s="1"/>
      <c r="F70" s="43" t="s">
        <v>147</v>
      </c>
      <c r="G70" s="18">
        <f>SUM(G15:G60)</f>
        <v>2017921656.1599998</v>
      </c>
    </row>
    <row r="71" ht="12.75" hidden="1"/>
    <row r="72" spans="4:7" ht="12.75" hidden="1">
      <c r="D72" s="90"/>
      <c r="E72" s="91"/>
      <c r="F72" s="19"/>
      <c r="G72" s="20"/>
    </row>
    <row r="73" ht="12.75" hidden="1"/>
    <row r="74" ht="12.75" hidden="1"/>
    <row r="75" ht="12.75" hidden="1">
      <c r="G75" s="10"/>
    </row>
  </sheetData>
  <sheetProtection/>
  <mergeCells count="2">
    <mergeCell ref="D68:E68"/>
    <mergeCell ref="D72:E72"/>
  </mergeCells>
  <dataValidations count="3">
    <dataValidation type="list" allowBlank="1" showInputMessage="1" showErrorMessage="1" sqref="E30:E60 E21:E28">
      <formula1>$AA$8:$AA$15</formula1>
    </dataValidation>
    <dataValidation type="list" allowBlank="1" showInputMessage="1" showErrorMessage="1" sqref="E18:E20">
      <formula1>$AB$8:$AB$15</formula1>
    </dataValidation>
    <dataValidation type="list" allowBlank="1" showInputMessage="1" showErrorMessage="1" sqref="E3:E17">
      <formula1>$Y$7:$Y$14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C19" sqref="C19:C20"/>
    </sheetView>
  </sheetViews>
  <sheetFormatPr defaultColWidth="9.140625" defaultRowHeight="12.75"/>
  <cols>
    <col min="1" max="1" width="4.00390625" style="0" customWidth="1"/>
    <col min="2" max="2" width="34.421875" style="0" bestFit="1" customWidth="1"/>
    <col min="3" max="3" width="19.140625" style="0" bestFit="1" customWidth="1"/>
    <col min="4" max="4" width="18.8515625" style="0" customWidth="1"/>
    <col min="5" max="5" width="21.00390625" style="0" customWidth="1"/>
    <col min="6" max="6" width="17.140625" style="0" customWidth="1"/>
  </cols>
  <sheetData>
    <row r="1" spans="4:6" ht="12.75">
      <c r="D1" s="19" t="s">
        <v>142</v>
      </c>
      <c r="E1" s="19" t="s">
        <v>143</v>
      </c>
      <c r="F1" s="19" t="s">
        <v>144</v>
      </c>
    </row>
    <row r="2" spans="2:3" ht="35.25" customHeight="1">
      <c r="B2" s="8" t="s">
        <v>141</v>
      </c>
      <c r="C2" s="34">
        <v>110000000</v>
      </c>
    </row>
    <row r="4" spans="2:6" ht="12.75">
      <c r="B4" s="35" t="s">
        <v>146</v>
      </c>
      <c r="C4" s="36">
        <v>3.9709</v>
      </c>
      <c r="D4" s="37">
        <f>C2*C4</f>
        <v>436799000</v>
      </c>
      <c r="E4" s="42">
        <f>list_rank_3!G69</f>
        <v>471305728.59000003</v>
      </c>
      <c r="F4" s="60">
        <f>list_rank_3!G70</f>
        <v>2017921656.1599998</v>
      </c>
    </row>
    <row r="5" spans="2:6" ht="12.75">
      <c r="B5" s="35" t="s">
        <v>162</v>
      </c>
      <c r="C5" s="36">
        <v>3.9393</v>
      </c>
      <c r="D5" s="36"/>
      <c r="E5" s="61"/>
      <c r="F5" s="36"/>
    </row>
    <row r="6" spans="2:6" ht="12.75"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9" spans="1:3" ht="12.75">
      <c r="A9" s="46"/>
      <c r="B9" s="58" t="s">
        <v>156</v>
      </c>
      <c r="C9" s="48">
        <v>2783000000</v>
      </c>
    </row>
    <row r="10" spans="1:3" ht="13.5" thickBot="1">
      <c r="A10" s="46"/>
      <c r="B10" s="49"/>
      <c r="C10" s="50"/>
    </row>
    <row r="11" spans="1:3" ht="13.5" thickBot="1">
      <c r="A11" s="46"/>
      <c r="B11" s="62" t="s">
        <v>163</v>
      </c>
      <c r="C11" s="63">
        <v>3.9393</v>
      </c>
    </row>
    <row r="12" spans="1:3" ht="12.75">
      <c r="A12" s="46"/>
      <c r="B12" s="51"/>
      <c r="C12" s="46"/>
    </row>
    <row r="13" spans="1:5" ht="12.75">
      <c r="A13" s="92" t="s">
        <v>157</v>
      </c>
      <c r="B13" s="92"/>
      <c r="C13" s="46"/>
      <c r="E13" s="64" t="s">
        <v>158</v>
      </c>
    </row>
    <row r="14" spans="1:6" ht="12.75">
      <c r="A14" s="46"/>
      <c r="B14" s="51"/>
      <c r="C14" s="46"/>
      <c r="E14" s="45" t="s">
        <v>159</v>
      </c>
      <c r="F14" s="44">
        <f>F4</f>
        <v>2017921656.1599998</v>
      </c>
    </row>
    <row r="15" spans="1:5" ht="12.75">
      <c r="A15" s="46"/>
      <c r="B15" s="52" t="s">
        <v>149</v>
      </c>
      <c r="C15" s="50"/>
      <c r="E15" s="45"/>
    </row>
    <row r="16" spans="1:3" ht="12.75">
      <c r="A16" s="46"/>
      <c r="B16" s="50"/>
      <c r="C16" s="50"/>
    </row>
    <row r="17" spans="1:3" ht="15" customHeight="1">
      <c r="A17" s="53">
        <v>1</v>
      </c>
      <c r="B17" s="47" t="s">
        <v>154</v>
      </c>
      <c r="C17" s="54">
        <f>293353214+691167401+164214766</f>
        <v>1148735381</v>
      </c>
    </row>
    <row r="18" spans="1:5" ht="15" customHeight="1">
      <c r="A18" s="53">
        <v>2</v>
      </c>
      <c r="B18" s="55" t="s">
        <v>150</v>
      </c>
      <c r="C18" s="54">
        <f>(C9*C11)-10733704895.36</f>
        <v>229367004.6399994</v>
      </c>
      <c r="E18" s="44"/>
    </row>
    <row r="19" spans="1:3" ht="12.75">
      <c r="A19" s="53">
        <v>3</v>
      </c>
      <c r="B19" s="47" t="s">
        <v>152</v>
      </c>
      <c r="C19" s="54">
        <f>170000000*C11</f>
        <v>669681000</v>
      </c>
    </row>
    <row r="20" spans="1:6" ht="12.75">
      <c r="A20" s="53">
        <v>4</v>
      </c>
      <c r="B20" s="47" t="s">
        <v>151</v>
      </c>
      <c r="C20" s="83">
        <f>188874059*C11</f>
        <v>744031580.6186999</v>
      </c>
      <c r="E20" s="65" t="s">
        <v>160</v>
      </c>
      <c r="F20" s="66"/>
    </row>
    <row r="21" spans="1:3" ht="12.75">
      <c r="A21" s="50"/>
      <c r="B21" s="50"/>
      <c r="C21" s="50"/>
    </row>
    <row r="22" spans="1:6" ht="12.75">
      <c r="A22" s="50"/>
      <c r="B22" s="56" t="s">
        <v>155</v>
      </c>
      <c r="C22" s="57">
        <f>SUM(C17:C20)</f>
        <v>2791814966.2586994</v>
      </c>
      <c r="E22" s="56" t="s">
        <v>149</v>
      </c>
      <c r="F22" s="54">
        <f>C22-F14</f>
        <v>773893310.0986996</v>
      </c>
    </row>
    <row r="23" spans="1:5" ht="12.75">
      <c r="A23" s="50"/>
      <c r="B23" s="56"/>
      <c r="C23" s="46"/>
      <c r="E23" s="39"/>
    </row>
    <row r="24" spans="1:5" ht="12.75">
      <c r="A24" s="50"/>
      <c r="B24" s="52" t="s">
        <v>153</v>
      </c>
      <c r="C24" s="50"/>
      <c r="E24" s="39"/>
    </row>
    <row r="25" spans="1:5" ht="12.75">
      <c r="A25" s="50"/>
      <c r="B25" s="50"/>
      <c r="C25" s="50"/>
      <c r="E25" s="39"/>
    </row>
    <row r="26" spans="1:5" ht="12.75">
      <c r="A26" s="59">
        <v>1</v>
      </c>
      <c r="B26" s="47" t="s">
        <v>154</v>
      </c>
      <c r="C26" s="54">
        <f>C17</f>
        <v>1148735381</v>
      </c>
      <c r="E26" s="39"/>
    </row>
    <row r="27" spans="1:5" ht="12.75">
      <c r="A27" s="59">
        <v>2</v>
      </c>
      <c r="B27" s="55" t="s">
        <v>150</v>
      </c>
      <c r="C27" s="54">
        <f>C18</f>
        <v>229367004.6399994</v>
      </c>
      <c r="E27" s="39"/>
    </row>
    <row r="28" spans="1:5" ht="12.75">
      <c r="A28" s="59">
        <v>3</v>
      </c>
      <c r="B28" s="47" t="s">
        <v>152</v>
      </c>
      <c r="C28" s="54">
        <f>C19</f>
        <v>669681000</v>
      </c>
      <c r="E28" s="39"/>
    </row>
    <row r="29" spans="1:5" ht="12.75">
      <c r="A29" s="50"/>
      <c r="B29" s="50"/>
      <c r="C29" s="50"/>
      <c r="E29" s="39"/>
    </row>
    <row r="30" spans="1:6" ht="12.75">
      <c r="A30" s="50"/>
      <c r="B30" s="56" t="s">
        <v>155</v>
      </c>
      <c r="C30" s="57">
        <f>SUM(C26:C28)</f>
        <v>2047783385.6399994</v>
      </c>
      <c r="E30" s="56" t="s">
        <v>153</v>
      </c>
      <c r="F30" s="54">
        <f>C30-F14</f>
        <v>29861729.479999542</v>
      </c>
    </row>
    <row r="32" spans="1:3" ht="12.75">
      <c r="A32" s="50"/>
      <c r="B32" s="52" t="s">
        <v>164</v>
      </c>
      <c r="C32" s="50"/>
    </row>
    <row r="33" spans="1:3" ht="12.75">
      <c r="A33" s="50"/>
      <c r="B33" s="50"/>
      <c r="C33" s="50"/>
    </row>
    <row r="34" spans="1:6" ht="12.75">
      <c r="A34" s="50"/>
      <c r="B34" s="47"/>
      <c r="C34" s="54"/>
      <c r="E34" s="56" t="s">
        <v>165</v>
      </c>
      <c r="F34" s="54">
        <f>C39-F14</f>
        <v>-374842070.90130043</v>
      </c>
    </row>
    <row r="35" spans="1:3" ht="12.75">
      <c r="A35" s="59">
        <v>1</v>
      </c>
      <c r="B35" s="55" t="s">
        <v>150</v>
      </c>
      <c r="C35" s="54">
        <f>C18</f>
        <v>229367004.6399994</v>
      </c>
    </row>
    <row r="36" spans="1:3" ht="12.75">
      <c r="A36" s="59">
        <v>2</v>
      </c>
      <c r="B36" s="47" t="s">
        <v>152</v>
      </c>
      <c r="C36" s="54">
        <f>C19</f>
        <v>669681000</v>
      </c>
    </row>
    <row r="37" spans="1:3" ht="12.75">
      <c r="A37" s="59">
        <v>3</v>
      </c>
      <c r="B37" s="47" t="s">
        <v>151</v>
      </c>
      <c r="C37" s="54">
        <f>C20</f>
        <v>744031580.6186999</v>
      </c>
    </row>
    <row r="38" spans="1:3" ht="12.75">
      <c r="A38" s="50"/>
      <c r="B38" s="50"/>
      <c r="C38" s="50"/>
    </row>
    <row r="39" spans="1:3" ht="12.75">
      <c r="A39" s="50"/>
      <c r="B39" s="56" t="s">
        <v>155</v>
      </c>
      <c r="C39" s="57">
        <f>SUM(C34:C37)</f>
        <v>1643079585.2586994</v>
      </c>
    </row>
  </sheetData>
  <sheetProtection/>
  <mergeCells count="1">
    <mergeCell ref="A13:B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jszymcza</dc:creator>
  <cp:keywords/>
  <dc:description/>
  <cp:lastModifiedBy>Mateusz Andrzejewski</cp:lastModifiedBy>
  <cp:lastPrinted>2011-05-12T14:13:53Z</cp:lastPrinted>
  <dcterms:created xsi:type="dcterms:W3CDTF">2010-05-10T07:54:57Z</dcterms:created>
  <dcterms:modified xsi:type="dcterms:W3CDTF">2011-05-13T08:36:15Z</dcterms:modified>
  <cp:category/>
  <cp:version/>
  <cp:contentType/>
  <cp:contentStatus/>
</cp:coreProperties>
</file>